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mba\Desktop\"/>
    </mc:Choice>
  </mc:AlternateContent>
  <xr:revisionPtr revIDLastSave="0" documentId="8_{5EA5B61D-3B29-40AC-B45B-22AC982114B9}" xr6:coauthVersionLast="47" xr6:coauthVersionMax="47" xr10:uidLastSave="{00000000-0000-0000-0000-000000000000}"/>
  <bookViews>
    <workbookView xWindow="-108" yWindow="-108" windowWidth="23256" windowHeight="12456" xr2:uid="{91760ED7-E3EA-4D6C-BB89-A057DA6CEA64}"/>
  </bookViews>
  <sheets>
    <sheet name="COSTOS COFRES" sheetId="1" r:id="rId1"/>
  </sheets>
  <definedNames>
    <definedName name="_xlnm._FilterDatabase" localSheetId="0" hidden="1">'COSTOS COFRES'!$A$3:$G$3</definedName>
    <definedName name="_xlnm.Print_Area" localSheetId="0">'COSTOS COFRES'!$A$1:$G$12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6" i="1" s="1"/>
  <c r="G36" i="1" s="1"/>
  <c r="D36" i="1"/>
  <c r="E35" i="1"/>
  <c r="F35" i="1" s="1"/>
  <c r="G35" i="1" s="1"/>
  <c r="D35" i="1"/>
  <c r="E34" i="1"/>
  <c r="F34" i="1" s="1"/>
  <c r="G34" i="1" s="1"/>
  <c r="D34" i="1"/>
  <c r="E33" i="1"/>
  <c r="F33" i="1" s="1"/>
  <c r="G33" i="1" s="1"/>
  <c r="D33" i="1"/>
  <c r="E32" i="1"/>
  <c r="F32" i="1" s="1"/>
  <c r="G32" i="1" s="1"/>
  <c r="D32" i="1"/>
  <c r="E31" i="1"/>
  <c r="F31" i="1" s="1"/>
  <c r="G31" i="1" s="1"/>
  <c r="D31" i="1"/>
  <c r="E30" i="1"/>
  <c r="F30" i="1" s="1"/>
  <c r="G30" i="1" s="1"/>
  <c r="D30" i="1"/>
  <c r="E29" i="1"/>
  <c r="F29" i="1" s="1"/>
  <c r="G29" i="1" s="1"/>
  <c r="D29" i="1"/>
  <c r="E28" i="1"/>
  <c r="F28" i="1" s="1"/>
  <c r="G28" i="1" s="1"/>
  <c r="D28" i="1"/>
  <c r="E27" i="1"/>
  <c r="F27" i="1" s="1"/>
  <c r="G27" i="1" s="1"/>
  <c r="D27" i="1"/>
  <c r="E26" i="1"/>
  <c r="F26" i="1" s="1"/>
  <c r="G26" i="1" s="1"/>
  <c r="D26" i="1"/>
  <c r="E25" i="1"/>
  <c r="F25" i="1" s="1"/>
  <c r="G25" i="1" s="1"/>
  <c r="D25" i="1"/>
  <c r="E24" i="1"/>
  <c r="F24" i="1" s="1"/>
  <c r="G24" i="1" s="1"/>
  <c r="D24" i="1"/>
  <c r="E23" i="1"/>
  <c r="F23" i="1" s="1"/>
  <c r="G23" i="1" s="1"/>
  <c r="D23" i="1"/>
  <c r="E22" i="1"/>
  <c r="F22" i="1" s="1"/>
  <c r="G22" i="1" s="1"/>
  <c r="D22" i="1"/>
  <c r="E21" i="1"/>
  <c r="F21" i="1" s="1"/>
  <c r="G21" i="1" s="1"/>
  <c r="D21" i="1"/>
  <c r="E20" i="1"/>
  <c r="F20" i="1" s="1"/>
  <c r="G20" i="1" s="1"/>
  <c r="D20" i="1"/>
  <c r="E19" i="1"/>
  <c r="F19" i="1" s="1"/>
  <c r="G19" i="1" s="1"/>
  <c r="D19" i="1"/>
  <c r="E18" i="1"/>
  <c r="F18" i="1" s="1"/>
  <c r="G18" i="1" s="1"/>
  <c r="D18" i="1"/>
  <c r="E17" i="1"/>
  <c r="F17" i="1" s="1"/>
  <c r="G17" i="1" s="1"/>
  <c r="D17" i="1"/>
  <c r="E16" i="1"/>
  <c r="F16" i="1" s="1"/>
  <c r="G16" i="1" s="1"/>
  <c r="D16" i="1"/>
  <c r="E15" i="1"/>
  <c r="F15" i="1" s="1"/>
  <c r="G15" i="1" s="1"/>
  <c r="D15" i="1"/>
  <c r="E14" i="1"/>
  <c r="F14" i="1" s="1"/>
  <c r="G14" i="1" s="1"/>
  <c r="D14" i="1"/>
  <c r="E13" i="1"/>
  <c r="F13" i="1" s="1"/>
  <c r="G13" i="1" s="1"/>
  <c r="D13" i="1"/>
  <c r="E12" i="1"/>
  <c r="F12" i="1" s="1"/>
  <c r="G12" i="1" s="1"/>
  <c r="D12" i="1"/>
  <c r="E11" i="1"/>
  <c r="F11" i="1" s="1"/>
  <c r="G11" i="1" s="1"/>
  <c r="D11" i="1"/>
  <c r="E10" i="1"/>
  <c r="F10" i="1" s="1"/>
  <c r="G10" i="1" s="1"/>
  <c r="D10" i="1"/>
  <c r="E9" i="1"/>
  <c r="F9" i="1" s="1"/>
  <c r="G9" i="1" s="1"/>
  <c r="D9" i="1"/>
  <c r="E8" i="1"/>
  <c r="F8" i="1" s="1"/>
  <c r="G8" i="1" s="1"/>
  <c r="D8" i="1"/>
  <c r="E7" i="1"/>
  <c r="F7" i="1" s="1"/>
  <c r="G7" i="1" s="1"/>
  <c r="D7" i="1"/>
  <c r="E6" i="1"/>
  <c r="F6" i="1" s="1"/>
  <c r="G6" i="1" s="1"/>
  <c r="D6" i="1"/>
  <c r="E5" i="1"/>
  <c r="F5" i="1" s="1"/>
  <c r="G5" i="1" s="1"/>
  <c r="D5" i="1"/>
  <c r="E4" i="1"/>
  <c r="F4" i="1" s="1"/>
  <c r="G4" i="1" s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Luis</author>
  </authors>
  <commentList>
    <comment ref="A27" authorId="0" shapeId="0" xr:uid="{A88C8FE2-56B1-4750-BE60-6710E95FD255}">
      <text>
        <r>
          <rPr>
            <b/>
            <sz val="9"/>
            <color indexed="81"/>
            <rFont val="Tahoma"/>
            <family val="2"/>
          </rPr>
          <t>Jorge Luis:</t>
        </r>
        <r>
          <rPr>
            <sz val="9"/>
            <color indexed="81"/>
            <rFont val="Tahoma"/>
            <family val="2"/>
          </rPr>
          <t xml:space="preserve">
MDF con chapa</t>
        </r>
      </text>
    </comment>
    <comment ref="A28" authorId="0" shapeId="0" xr:uid="{23C2F7BF-89EC-4987-A766-C49E5A3338F5}">
      <text>
        <r>
          <rPr>
            <b/>
            <sz val="9"/>
            <color indexed="81"/>
            <rFont val="Tahoma"/>
            <family val="2"/>
          </rPr>
          <t>Jorge Luis:</t>
        </r>
        <r>
          <rPr>
            <sz val="9"/>
            <color indexed="81"/>
            <rFont val="Tahoma"/>
            <family val="2"/>
          </rPr>
          <t xml:space="preserve">
MDF con chapa</t>
        </r>
      </text>
    </comment>
  </commentList>
</comments>
</file>

<file path=xl/sharedStrings.xml><?xml version="1.0" encoding="utf-8"?>
<sst xmlns="http://schemas.openxmlformats.org/spreadsheetml/2006/main" count="69" uniqueCount="48">
  <si>
    <t>FECHA: 30/12/2021</t>
  </si>
  <si>
    <t>TASA DE CAMBIO BCV:</t>
  </si>
  <si>
    <t>Tipo de Cofre</t>
  </si>
  <si>
    <t>Costo</t>
  </si>
  <si>
    <t>Ganancia $$</t>
  </si>
  <si>
    <t xml:space="preserve"> Precio Clientes</t>
  </si>
  <si>
    <t xml:space="preserve"> Proveedor</t>
  </si>
  <si>
    <t>$</t>
  </si>
  <si>
    <t>Bs.</t>
  </si>
  <si>
    <t>Venecia con Herraje</t>
  </si>
  <si>
    <t>Exequiales Venecia, C.A (ENOC)</t>
  </si>
  <si>
    <t>Venecia con Cupula</t>
  </si>
  <si>
    <t xml:space="preserve">Tallados Blancos 1/2 Vidrio </t>
  </si>
  <si>
    <t>Proyectos Acme</t>
  </si>
  <si>
    <t>Tallados Blanco Vidrio Corrido</t>
  </si>
  <si>
    <t>Senorial Tapa Redonda 1/2 vidrio Marron</t>
  </si>
  <si>
    <t>Senorial Oro</t>
  </si>
  <si>
    <t>Senorial Blanco</t>
  </si>
  <si>
    <t>Rosa Imperial Tapa Redonda 1/2 vidrio  Marron</t>
  </si>
  <si>
    <t>Prevision Economico Tapa Plana</t>
  </si>
  <si>
    <t>Paraiso Con Herrajes</t>
  </si>
  <si>
    <t>Nazareno Tapa Redonda 1/2 vidrio Marron</t>
  </si>
  <si>
    <t>Metalico Latuche</t>
  </si>
  <si>
    <t>Xiomar Suarez</t>
  </si>
  <si>
    <t>Metalico Americano Negro</t>
  </si>
  <si>
    <t>Metalico Americano</t>
  </si>
  <si>
    <t>Metalico  Basico</t>
  </si>
  <si>
    <t>Gran Lujo Señorial Oro MDF</t>
  </si>
  <si>
    <t>Proyectos Acme, C.A</t>
  </si>
  <si>
    <t>Extramedida Yersy</t>
  </si>
  <si>
    <t>Extramedida Americano</t>
  </si>
  <si>
    <t xml:space="preserve">Chelisse Tapa Redonda tipo "A" </t>
  </si>
  <si>
    <t>Chelisse Tapa Plana</t>
  </si>
  <si>
    <t>Celestial con Herraje de Madera</t>
  </si>
  <si>
    <t>Belen Tipo Libro Plateado</t>
  </si>
  <si>
    <t>Belen Tapa Lisa Caoba</t>
  </si>
  <si>
    <t>Basico Solidario Hijo de Xiomar</t>
  </si>
  <si>
    <t>Hijo de Xiomar</t>
  </si>
  <si>
    <t xml:space="preserve">Basico </t>
  </si>
  <si>
    <t>HIBRIDO</t>
  </si>
  <si>
    <t>Basico</t>
  </si>
  <si>
    <t>1.20 MDF</t>
  </si>
  <si>
    <t>1 MDF</t>
  </si>
  <si>
    <t>0.80 MDF</t>
  </si>
  <si>
    <t>0.80  Metalica</t>
  </si>
  <si>
    <t>0.60 Metalica</t>
  </si>
  <si>
    <t>0.60 MDF</t>
  </si>
  <si>
    <t>0.40 MDF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</si>
</sst>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9" fontId="3" fillId="4" borderId="5" xfId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E0B4-F7EA-4752-A765-CACC4DBF41C7}">
  <sheetPr>
    <pageSetUpPr fitToPage="1"/>
  </sheetPr>
  <dimension ref="A1:G36"/>
  <sheetViews>
    <sheetView tabSelected="1" topLeftCell="A12" workbookViewId="0">
      <selection sqref="A1:G36"/>
    </sheetView>
  </sheetViews>
  <sheetFormatPr baseColWidth="10" defaultRowHeight="14.4" x14ac:dyDescent="0.3"/>
  <cols>
    <col min="1" max="1" width="40.109375" customWidth="1"/>
    <col min="2" max="2" width="28.44140625" customWidth="1"/>
    <col min="3" max="3" width="11.5546875" hidden="1" customWidth="1"/>
    <col min="4" max="4" width="13.109375" hidden="1" customWidth="1"/>
    <col min="5" max="5" width="11.6640625" hidden="1" customWidth="1"/>
    <col min="6" max="6" width="10.5546875" customWidth="1"/>
    <col min="7" max="7" width="11.33203125" customWidth="1"/>
  </cols>
  <sheetData>
    <row r="1" spans="1:7" x14ac:dyDescent="0.3">
      <c r="A1" s="1" t="s">
        <v>0</v>
      </c>
      <c r="B1" s="2"/>
      <c r="C1" s="2"/>
      <c r="D1" s="3"/>
      <c r="E1" s="4" t="s">
        <v>1</v>
      </c>
      <c r="F1" s="5"/>
      <c r="G1" s="6">
        <v>4.58</v>
      </c>
    </row>
    <row r="2" spans="1:7" x14ac:dyDescent="0.3">
      <c r="A2" s="7" t="s">
        <v>2</v>
      </c>
      <c r="B2" s="8" t="s">
        <v>3</v>
      </c>
      <c r="C2" s="9"/>
      <c r="D2" s="10"/>
      <c r="E2" s="11" t="s">
        <v>4</v>
      </c>
      <c r="F2" s="12" t="s">
        <v>5</v>
      </c>
      <c r="G2" s="13"/>
    </row>
    <row r="3" spans="1:7" x14ac:dyDescent="0.3">
      <c r="A3" s="7" t="s">
        <v>2</v>
      </c>
      <c r="B3" s="14" t="s">
        <v>6</v>
      </c>
      <c r="C3" s="15" t="s">
        <v>7</v>
      </c>
      <c r="D3" s="15" t="s">
        <v>8</v>
      </c>
      <c r="E3" s="16">
        <v>1.3</v>
      </c>
      <c r="F3" s="17" t="s">
        <v>7</v>
      </c>
      <c r="G3" s="17" t="s">
        <v>8</v>
      </c>
    </row>
    <row r="4" spans="1:7" x14ac:dyDescent="0.3">
      <c r="A4" s="18" t="s">
        <v>9</v>
      </c>
      <c r="B4" s="18" t="s">
        <v>10</v>
      </c>
      <c r="C4" s="19">
        <v>190</v>
      </c>
      <c r="D4" s="19">
        <f>(C4*$G$1)</f>
        <v>870.2</v>
      </c>
      <c r="E4" s="19">
        <f>+C4*140%</f>
        <v>266</v>
      </c>
      <c r="F4" s="19">
        <f>+C4+E4</f>
        <v>456</v>
      </c>
      <c r="G4" s="19">
        <f>(C4+F4)*$G$1</f>
        <v>2958.68</v>
      </c>
    </row>
    <row r="5" spans="1:7" x14ac:dyDescent="0.3">
      <c r="A5" s="18" t="s">
        <v>11</v>
      </c>
      <c r="B5" s="18" t="s">
        <v>10</v>
      </c>
      <c r="C5" s="19">
        <v>225</v>
      </c>
      <c r="D5" s="19">
        <f>(C5*$G$1)</f>
        <v>1030.5</v>
      </c>
      <c r="E5" s="19">
        <f>+C5*140%</f>
        <v>315</v>
      </c>
      <c r="F5" s="19">
        <f>+C5+E5</f>
        <v>540</v>
      </c>
      <c r="G5" s="19">
        <f>(C5+F5)*$G$1</f>
        <v>3503.7000000000003</v>
      </c>
    </row>
    <row r="6" spans="1:7" x14ac:dyDescent="0.3">
      <c r="A6" s="18" t="s">
        <v>12</v>
      </c>
      <c r="B6" s="18" t="s">
        <v>13</v>
      </c>
      <c r="C6" s="19">
        <v>220</v>
      </c>
      <c r="D6" s="19">
        <f>(C6*$G$1)</f>
        <v>1007.6</v>
      </c>
      <c r="E6" s="19">
        <f>+C6*120%</f>
        <v>264</v>
      </c>
      <c r="F6" s="19">
        <f>+C6+E6</f>
        <v>484</v>
      </c>
      <c r="G6" s="19">
        <f>(C6+F6)*$G$1</f>
        <v>3224.32</v>
      </c>
    </row>
    <row r="7" spans="1:7" x14ac:dyDescent="0.3">
      <c r="A7" s="18" t="s">
        <v>14</v>
      </c>
      <c r="B7" s="18" t="s">
        <v>13</v>
      </c>
      <c r="C7" s="19">
        <v>190</v>
      </c>
      <c r="D7" s="19">
        <f>(C7*$G$1)</f>
        <v>870.2</v>
      </c>
      <c r="E7" s="19">
        <f>+C7*120%</f>
        <v>228</v>
      </c>
      <c r="F7" s="19">
        <f>+C7+E7</f>
        <v>418</v>
      </c>
      <c r="G7" s="19">
        <f>(C7+F7)*$G$1</f>
        <v>2784.64</v>
      </c>
    </row>
    <row r="8" spans="1:7" x14ac:dyDescent="0.3">
      <c r="A8" s="18" t="s">
        <v>15</v>
      </c>
      <c r="B8" s="18" t="s">
        <v>13</v>
      </c>
      <c r="C8" s="19">
        <v>270</v>
      </c>
      <c r="D8" s="19">
        <f>(C8*$G$1)</f>
        <v>1236.5999999999999</v>
      </c>
      <c r="E8" s="19">
        <f>+C8*120%</f>
        <v>324</v>
      </c>
      <c r="F8" s="19">
        <f>+C8+E8</f>
        <v>594</v>
      </c>
      <c r="G8" s="19">
        <f>(C8+F8)*$G$1</f>
        <v>3957.12</v>
      </c>
    </row>
    <row r="9" spans="1:7" x14ac:dyDescent="0.3">
      <c r="A9" s="18" t="s">
        <v>16</v>
      </c>
      <c r="B9" s="18" t="s">
        <v>13</v>
      </c>
      <c r="C9" s="19">
        <v>270</v>
      </c>
      <c r="D9" s="19">
        <f>(C9*$G$1)</f>
        <v>1236.5999999999999</v>
      </c>
      <c r="E9" s="19">
        <f>+C9*210%</f>
        <v>567</v>
      </c>
      <c r="F9" s="19">
        <f>+C9+E9</f>
        <v>837</v>
      </c>
      <c r="G9" s="19">
        <f>(C9+F9)*$G$1</f>
        <v>5070.0600000000004</v>
      </c>
    </row>
    <row r="10" spans="1:7" x14ac:dyDescent="0.3">
      <c r="A10" s="18" t="s">
        <v>17</v>
      </c>
      <c r="B10" s="18" t="s">
        <v>13</v>
      </c>
      <c r="C10" s="19">
        <v>260</v>
      </c>
      <c r="D10" s="19">
        <f>(C10*$G$1)</f>
        <v>1190.8</v>
      </c>
      <c r="E10" s="19">
        <f>+C10*120%</f>
        <v>312</v>
      </c>
      <c r="F10" s="19">
        <f>+C10+E10</f>
        <v>572</v>
      </c>
      <c r="G10" s="19">
        <f>(C10+F10)*$G$1</f>
        <v>3810.56</v>
      </c>
    </row>
    <row r="11" spans="1:7" x14ac:dyDescent="0.3">
      <c r="A11" s="18" t="s">
        <v>18</v>
      </c>
      <c r="B11" s="18" t="s">
        <v>13</v>
      </c>
      <c r="C11" s="19">
        <v>220</v>
      </c>
      <c r="D11" s="19">
        <f>(C11*$G$1)</f>
        <v>1007.6</v>
      </c>
      <c r="E11" s="19">
        <f>+C11*120%</f>
        <v>264</v>
      </c>
      <c r="F11" s="19">
        <f>+C11+E11</f>
        <v>484</v>
      </c>
      <c r="G11" s="19">
        <f>(C11+F11)*$G$1</f>
        <v>3224.32</v>
      </c>
    </row>
    <row r="12" spans="1:7" x14ac:dyDescent="0.3">
      <c r="A12" s="18" t="s">
        <v>19</v>
      </c>
      <c r="B12" s="18" t="s">
        <v>13</v>
      </c>
      <c r="C12" s="19">
        <v>80</v>
      </c>
      <c r="D12" s="19">
        <f>(C12*$G$1)</f>
        <v>366.4</v>
      </c>
      <c r="E12" s="19">
        <f>+C12*40%</f>
        <v>32</v>
      </c>
      <c r="F12" s="19">
        <f>+C12+E12</f>
        <v>112</v>
      </c>
      <c r="G12" s="19">
        <f>(C12+F12)*$G$1</f>
        <v>879.36</v>
      </c>
    </row>
    <row r="13" spans="1:7" x14ac:dyDescent="0.3">
      <c r="A13" s="18" t="s">
        <v>20</v>
      </c>
      <c r="B13" s="18" t="s">
        <v>10</v>
      </c>
      <c r="C13" s="19">
        <v>75</v>
      </c>
      <c r="D13" s="19">
        <f>(C13*$G$1)</f>
        <v>343.5</v>
      </c>
      <c r="E13" s="19">
        <f>+C13*40%</f>
        <v>30</v>
      </c>
      <c r="F13" s="19">
        <f>+C13+E13</f>
        <v>105</v>
      </c>
      <c r="G13" s="19">
        <f>(C13+F13)*$G$1</f>
        <v>824.4</v>
      </c>
    </row>
    <row r="14" spans="1:7" x14ac:dyDescent="0.3">
      <c r="A14" s="18" t="s">
        <v>21</v>
      </c>
      <c r="B14" s="18" t="s">
        <v>13</v>
      </c>
      <c r="C14" s="19">
        <v>190</v>
      </c>
      <c r="D14" s="19">
        <f>(C14*$G$1)</f>
        <v>870.2</v>
      </c>
      <c r="E14" s="19">
        <f>+C14*120%</f>
        <v>228</v>
      </c>
      <c r="F14" s="19">
        <f>+C14+E14</f>
        <v>418</v>
      </c>
      <c r="G14" s="19">
        <f>(C14+F14)*$G$1</f>
        <v>2784.64</v>
      </c>
    </row>
    <row r="15" spans="1:7" x14ac:dyDescent="0.3">
      <c r="A15" s="18" t="s">
        <v>22</v>
      </c>
      <c r="B15" s="18" t="s">
        <v>23</v>
      </c>
      <c r="C15" s="19">
        <v>110</v>
      </c>
      <c r="D15" s="19">
        <f>(C15*$G$1)</f>
        <v>503.8</v>
      </c>
      <c r="E15" s="19">
        <f>+C15*120%</f>
        <v>132</v>
      </c>
      <c r="F15" s="19">
        <f>+C15+E15</f>
        <v>242</v>
      </c>
      <c r="G15" s="19">
        <f>(C15+F15)*$G$1</f>
        <v>1612.16</v>
      </c>
    </row>
    <row r="16" spans="1:7" x14ac:dyDescent="0.3">
      <c r="A16" s="18" t="s">
        <v>24</v>
      </c>
      <c r="B16" s="18" t="s">
        <v>10</v>
      </c>
      <c r="C16" s="19">
        <v>325</v>
      </c>
      <c r="D16" s="19">
        <f>(C16*$G$1)</f>
        <v>1488.5</v>
      </c>
      <c r="E16" s="19">
        <f>+C16*120%</f>
        <v>390</v>
      </c>
      <c r="F16" s="19">
        <f>+C16+E16</f>
        <v>715</v>
      </c>
      <c r="G16" s="19">
        <f>(C16+F16)*$G$1</f>
        <v>4763.2</v>
      </c>
    </row>
    <row r="17" spans="1:7" x14ac:dyDescent="0.3">
      <c r="A17" s="18" t="s">
        <v>25</v>
      </c>
      <c r="B17" s="18" t="s">
        <v>23</v>
      </c>
      <c r="C17" s="19">
        <v>160</v>
      </c>
      <c r="D17" s="19">
        <f>(C17*$G$1)</f>
        <v>732.8</v>
      </c>
      <c r="E17" s="19">
        <f>+C17*120%</f>
        <v>192</v>
      </c>
      <c r="F17" s="19">
        <f>+C17+E17</f>
        <v>352</v>
      </c>
      <c r="G17" s="19">
        <f>(C17+F17)*$G$1</f>
        <v>2344.96</v>
      </c>
    </row>
    <row r="18" spans="1:7" x14ac:dyDescent="0.3">
      <c r="A18" s="18" t="s">
        <v>26</v>
      </c>
      <c r="B18" s="18" t="s">
        <v>23</v>
      </c>
      <c r="C18" s="19">
        <v>160</v>
      </c>
      <c r="D18" s="19">
        <f>(C18*$G$1)</f>
        <v>732.8</v>
      </c>
      <c r="E18" s="19">
        <f>+C18*55%</f>
        <v>88</v>
      </c>
      <c r="F18" s="19">
        <f>+C18+E18</f>
        <v>248</v>
      </c>
      <c r="G18" s="19">
        <f>(C18+F18)*$G$1</f>
        <v>1868.64</v>
      </c>
    </row>
    <row r="19" spans="1:7" x14ac:dyDescent="0.3">
      <c r="A19" s="18" t="s">
        <v>27</v>
      </c>
      <c r="B19" s="18" t="s">
        <v>28</v>
      </c>
      <c r="C19" s="19">
        <v>390</v>
      </c>
      <c r="D19" s="19">
        <f>(C19*$G$1)</f>
        <v>1786.2</v>
      </c>
      <c r="E19" s="19">
        <f>+C19*120%</f>
        <v>468</v>
      </c>
      <c r="F19" s="19">
        <f>+C19+E19</f>
        <v>858</v>
      </c>
      <c r="G19" s="19">
        <f>(C19+F19)*$G$1</f>
        <v>5715.84</v>
      </c>
    </row>
    <row r="20" spans="1:7" x14ac:dyDescent="0.3">
      <c r="A20" s="18" t="s">
        <v>29</v>
      </c>
      <c r="B20" s="18"/>
      <c r="C20" s="19">
        <v>336</v>
      </c>
      <c r="D20" s="19">
        <f>(C20*$G$1)</f>
        <v>1538.88</v>
      </c>
      <c r="E20" s="19">
        <f>+C20*120%</f>
        <v>403.2</v>
      </c>
      <c r="F20" s="19">
        <f>+C20+E20</f>
        <v>739.2</v>
      </c>
      <c r="G20" s="19">
        <f>(C20+F20)*$G$1</f>
        <v>4924.4160000000002</v>
      </c>
    </row>
    <row r="21" spans="1:7" x14ac:dyDescent="0.3">
      <c r="A21" s="18" t="s">
        <v>30</v>
      </c>
      <c r="B21" s="18"/>
      <c r="C21" s="19">
        <v>336</v>
      </c>
      <c r="D21" s="19">
        <f>(C21*$G$1)</f>
        <v>1538.88</v>
      </c>
      <c r="E21" s="19">
        <f>+C21*120%</f>
        <v>403.2</v>
      </c>
      <c r="F21" s="19">
        <f>+C21+E21</f>
        <v>739.2</v>
      </c>
      <c r="G21" s="19">
        <f>(C21+F21)*$G$1</f>
        <v>4924.4160000000002</v>
      </c>
    </row>
    <row r="22" spans="1:7" x14ac:dyDescent="0.3">
      <c r="A22" s="18" t="s">
        <v>31</v>
      </c>
      <c r="B22" s="18" t="s">
        <v>13</v>
      </c>
      <c r="C22" s="19">
        <v>120</v>
      </c>
      <c r="D22" s="19">
        <f>(C22*$G$1)</f>
        <v>549.6</v>
      </c>
      <c r="E22" s="19">
        <f>+C22*120%</f>
        <v>144</v>
      </c>
      <c r="F22" s="19">
        <f>+C22+E22</f>
        <v>264</v>
      </c>
      <c r="G22" s="19">
        <f>(C22+F22)*$G$1</f>
        <v>1758.72</v>
      </c>
    </row>
    <row r="23" spans="1:7" x14ac:dyDescent="0.3">
      <c r="A23" s="18" t="s">
        <v>32</v>
      </c>
      <c r="B23" s="18" t="s">
        <v>13</v>
      </c>
      <c r="C23" s="19">
        <v>120</v>
      </c>
      <c r="D23" s="19">
        <f>(C23*$G$1)</f>
        <v>549.6</v>
      </c>
      <c r="E23" s="19">
        <f>+C23*120%</f>
        <v>144</v>
      </c>
      <c r="F23" s="19">
        <f>+C23+E23</f>
        <v>264</v>
      </c>
      <c r="G23" s="19">
        <f>(C23+F23)*$G$1</f>
        <v>1758.72</v>
      </c>
    </row>
    <row r="24" spans="1:7" x14ac:dyDescent="0.3">
      <c r="A24" s="18" t="s">
        <v>33</v>
      </c>
      <c r="B24" s="18" t="s">
        <v>10</v>
      </c>
      <c r="C24" s="19">
        <v>95</v>
      </c>
      <c r="D24" s="19">
        <f>(C24*$G$1)</f>
        <v>435.1</v>
      </c>
      <c r="E24" s="19">
        <f>+C24*120%</f>
        <v>114</v>
      </c>
      <c r="F24" s="19">
        <f>+C24+E24</f>
        <v>209</v>
      </c>
      <c r="G24" s="19">
        <f>(C24+F24)*$G$1</f>
        <v>1392.32</v>
      </c>
    </row>
    <row r="25" spans="1:7" x14ac:dyDescent="0.3">
      <c r="A25" s="18" t="s">
        <v>34</v>
      </c>
      <c r="B25" s="18" t="s">
        <v>10</v>
      </c>
      <c r="C25" s="19">
        <v>170</v>
      </c>
      <c r="D25" s="19">
        <f>(C25*$G$1)</f>
        <v>778.6</v>
      </c>
      <c r="E25" s="19">
        <f>+C25*120%</f>
        <v>204</v>
      </c>
      <c r="F25" s="19">
        <f>+C25+E25</f>
        <v>374</v>
      </c>
      <c r="G25" s="19">
        <f>(C25+F25)*$G$1</f>
        <v>2491.52</v>
      </c>
    </row>
    <row r="26" spans="1:7" x14ac:dyDescent="0.3">
      <c r="A26" s="18" t="s">
        <v>35</v>
      </c>
      <c r="B26" s="18" t="s">
        <v>10</v>
      </c>
      <c r="C26" s="19">
        <v>165</v>
      </c>
      <c r="D26" s="19">
        <f>(C26*$G$1)</f>
        <v>755.7</v>
      </c>
      <c r="E26" s="19">
        <f>+C26*120%</f>
        <v>198</v>
      </c>
      <c r="F26" s="19">
        <f>+C26+E26</f>
        <v>363</v>
      </c>
      <c r="G26" s="19">
        <f>(C26+F26)*$G$1</f>
        <v>2418.2400000000002</v>
      </c>
    </row>
    <row r="27" spans="1:7" x14ac:dyDescent="0.3">
      <c r="A27" s="18" t="s">
        <v>36</v>
      </c>
      <c r="B27" s="18" t="s">
        <v>37</v>
      </c>
      <c r="C27" s="19">
        <v>60</v>
      </c>
      <c r="D27" s="19">
        <f>(C27*$G$1)</f>
        <v>274.8</v>
      </c>
      <c r="E27" s="19">
        <f>+C27*120%</f>
        <v>72</v>
      </c>
      <c r="F27" s="19">
        <f>+C27+E27</f>
        <v>132</v>
      </c>
      <c r="G27" s="19">
        <f>(C27+F27)*$G$1</f>
        <v>879.36</v>
      </c>
    </row>
    <row r="28" spans="1:7" x14ac:dyDescent="0.3">
      <c r="A28" s="18" t="s">
        <v>38</v>
      </c>
      <c r="B28" s="18" t="s">
        <v>39</v>
      </c>
      <c r="C28" s="19">
        <v>95</v>
      </c>
      <c r="D28" s="19">
        <f>(C28*$G$1)</f>
        <v>435.1</v>
      </c>
      <c r="E28" s="19">
        <f>+C28*40%</f>
        <v>38</v>
      </c>
      <c r="F28" s="19">
        <f>+C28+E28</f>
        <v>133</v>
      </c>
      <c r="G28" s="19">
        <f>(C28+F28)*$G$1</f>
        <v>1044.24</v>
      </c>
    </row>
    <row r="29" spans="1:7" x14ac:dyDescent="0.3">
      <c r="A29" s="18" t="s">
        <v>40</v>
      </c>
      <c r="B29" s="18" t="s">
        <v>10</v>
      </c>
      <c r="C29" s="19">
        <v>65</v>
      </c>
      <c r="D29" s="19">
        <f>(C29*$G$1)</f>
        <v>297.7</v>
      </c>
      <c r="E29" s="19">
        <f>+C29*35%</f>
        <v>22.75</v>
      </c>
      <c r="F29" s="19">
        <f>+C29+E29</f>
        <v>87.75</v>
      </c>
      <c r="G29" s="19">
        <f>(C29+F29)*$G$1</f>
        <v>699.59500000000003</v>
      </c>
    </row>
    <row r="30" spans="1:7" x14ac:dyDescent="0.3">
      <c r="A30" s="20" t="s">
        <v>41</v>
      </c>
      <c r="B30" s="18"/>
      <c r="C30" s="19">
        <v>55</v>
      </c>
      <c r="D30" s="19">
        <f>(C30*$G$1)</f>
        <v>251.9</v>
      </c>
      <c r="E30" s="19">
        <f>+C30*40%</f>
        <v>22</v>
      </c>
      <c r="F30" s="19">
        <f>+C30+E30</f>
        <v>77</v>
      </c>
      <c r="G30" s="19">
        <f>(C30+F30)*$G$1</f>
        <v>604.56000000000006</v>
      </c>
    </row>
    <row r="31" spans="1:7" x14ac:dyDescent="0.3">
      <c r="A31" s="20" t="s">
        <v>42</v>
      </c>
      <c r="B31" s="18"/>
      <c r="C31" s="19">
        <v>50</v>
      </c>
      <c r="D31" s="19">
        <f>(C31*$G$1)</f>
        <v>229</v>
      </c>
      <c r="E31" s="19">
        <f>+C31*40%</f>
        <v>20</v>
      </c>
      <c r="F31" s="19">
        <f>+C31+E31</f>
        <v>70</v>
      </c>
      <c r="G31" s="19">
        <f>(C31+F31)*$G$1</f>
        <v>549.6</v>
      </c>
    </row>
    <row r="32" spans="1:7" x14ac:dyDescent="0.3">
      <c r="A32" s="20" t="s">
        <v>43</v>
      </c>
      <c r="B32" s="18"/>
      <c r="C32" s="19">
        <v>43</v>
      </c>
      <c r="D32" s="19">
        <f>(C32*$G$1)</f>
        <v>196.94</v>
      </c>
      <c r="E32" s="19">
        <f>+C32*40%</f>
        <v>17.2</v>
      </c>
      <c r="F32" s="19">
        <f>+C32+E32</f>
        <v>60.2</v>
      </c>
      <c r="G32" s="19">
        <f>(C32+F32)*$G$1</f>
        <v>472.65600000000001</v>
      </c>
    </row>
    <row r="33" spans="1:7" x14ac:dyDescent="0.3">
      <c r="A33" s="20" t="s">
        <v>44</v>
      </c>
      <c r="B33" s="18"/>
      <c r="C33" s="19">
        <v>45</v>
      </c>
      <c r="D33" s="19">
        <f>(C33*$G$1)</f>
        <v>206.1</v>
      </c>
      <c r="E33" s="19">
        <f>+C33*40%</f>
        <v>18</v>
      </c>
      <c r="F33" s="19">
        <f>+C33+E33</f>
        <v>63</v>
      </c>
      <c r="G33" s="19">
        <f>(C33+F33)*$G$1</f>
        <v>494.64</v>
      </c>
    </row>
    <row r="34" spans="1:7" x14ac:dyDescent="0.3">
      <c r="A34" s="20" t="s">
        <v>45</v>
      </c>
      <c r="B34" s="18"/>
      <c r="C34" s="19">
        <v>40</v>
      </c>
      <c r="D34" s="19">
        <f>(C34*$G$1)</f>
        <v>183.2</v>
      </c>
      <c r="E34" s="19">
        <f>+C34*40%</f>
        <v>16</v>
      </c>
      <c r="F34" s="19">
        <f>+C34+E34</f>
        <v>56</v>
      </c>
      <c r="G34" s="19">
        <f>(C34+F34)*$G$1</f>
        <v>439.68</v>
      </c>
    </row>
    <row r="35" spans="1:7" x14ac:dyDescent="0.3">
      <c r="A35" s="20" t="s">
        <v>46</v>
      </c>
      <c r="B35" s="18"/>
      <c r="C35" s="19">
        <v>35</v>
      </c>
      <c r="D35" s="19">
        <f>(C35*$G$1)</f>
        <v>160.30000000000001</v>
      </c>
      <c r="E35" s="19">
        <f>+C35*40%</f>
        <v>14</v>
      </c>
      <c r="F35" s="19">
        <f>+C35+E35</f>
        <v>49</v>
      </c>
      <c r="G35" s="19">
        <f>(C35+F35)*$G$1</f>
        <v>384.72</v>
      </c>
    </row>
    <row r="36" spans="1:7" x14ac:dyDescent="0.3">
      <c r="A36" s="20" t="s">
        <v>47</v>
      </c>
      <c r="B36" s="18"/>
      <c r="C36" s="19">
        <v>25</v>
      </c>
      <c r="D36" s="19">
        <f>(C36*$G$1)</f>
        <v>114.5</v>
      </c>
      <c r="E36" s="19">
        <f>+C36*40%</f>
        <v>10</v>
      </c>
      <c r="F36" s="19">
        <f>+C36+E36</f>
        <v>35</v>
      </c>
      <c r="G36" s="19">
        <f>(C36+F36)*$G$1</f>
        <v>274.8</v>
      </c>
    </row>
  </sheetData>
  <mergeCells count="4">
    <mergeCell ref="A1:D1"/>
    <mergeCell ref="E1:F1"/>
    <mergeCell ref="B2:D2"/>
    <mergeCell ref="F2:G2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COSTOS COFRES</vt:lpstr>
      <vt:lpstr>'COSTOS COFRES'!Área_de_impresión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Castillo Negretti</dc:creator>
  <cp:lastModifiedBy>Orlando Castillo Negretti</cp:lastModifiedBy>
  <cp:lastPrinted>2021-12-30T21:26:49Z</cp:lastPrinted>
  <dcterms:created xsi:type="dcterms:W3CDTF">2021-12-30T21:24:44Z</dcterms:created>
  <dcterms:modified xsi:type="dcterms:W3CDTF">2021-12-30T21:27:39Z</dcterms:modified>
</cp:coreProperties>
</file>